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run\Desktop\"/>
    </mc:Choice>
  </mc:AlternateContent>
  <bookViews>
    <workbookView xWindow="0" yWindow="0" windowWidth="16365" windowHeight="5610"/>
  </bookViews>
  <sheets>
    <sheet name="RUM Calculator" sheetId="1" r:id="rId1"/>
    <sheet name="Sheet1" sheetId="3" state="hidden" r:id="rId2"/>
  </sheets>
  <definedNames>
    <definedName name="DDMode">Sheet1!$A$1:$A$2</definedName>
    <definedName name="Select_DD_Option">#REF!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12" i="1"/>
  <c r="D13" i="1"/>
  <c r="D6" i="1"/>
  <c r="F6" i="1"/>
  <c r="E6" i="1"/>
  <c r="D35" i="1"/>
  <c r="D7" i="1"/>
  <c r="F7" i="1"/>
  <c r="D31" i="1"/>
  <c r="D32" i="1"/>
  <c r="D33" i="1"/>
  <c r="D34" i="1"/>
  <c r="D23" i="1"/>
  <c r="D22" i="1"/>
  <c r="D19" i="1"/>
  <c r="D15" i="1"/>
  <c r="D14" i="1"/>
  <c r="D11" i="1"/>
  <c r="D36" i="1"/>
</calcChain>
</file>

<file path=xl/comments1.xml><?xml version="1.0" encoding="utf-8"?>
<comments xmlns="http://schemas.openxmlformats.org/spreadsheetml/2006/main">
  <authors>
    <author>Arun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>If 'All' is selected, the number of DD lines will equal page hits received for the entire day.
(Use the 'All' choice with caution since it will increase the DB storage utilization)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If 'All' is selected, the number of DD lines will equal page hits received for the entire day.
(Use the 'All' choice with caution since it will increase the DB storage utilization)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double byte is needed for multi-lingual support.</t>
        </r>
      </text>
    </comment>
  </commentList>
</comments>
</file>

<file path=xl/sharedStrings.xml><?xml version="1.0" encoding="utf-8"?>
<sst xmlns="http://schemas.openxmlformats.org/spreadsheetml/2006/main" count="58" uniqueCount="32">
  <si>
    <t>eG Real User Monitor (RUM) Sizing Calculator</t>
  </si>
  <si>
    <t>Sizing Parameters</t>
  </si>
  <si>
    <t>Value</t>
  </si>
  <si>
    <t>Unit</t>
  </si>
  <si>
    <t>Number of sites you want to monitor</t>
  </si>
  <si>
    <t>Number</t>
  </si>
  <si>
    <t>Page Views per day (across all sites)</t>
  </si>
  <si>
    <r>
      <t xml:space="preserve">Detailed Diagnosis Collection Mode
</t>
    </r>
    <r>
      <rPr>
        <i/>
        <sz val="11"/>
        <color theme="1"/>
        <rFont val="Calibri"/>
        <family val="2"/>
        <scheme val="minor"/>
      </rPr>
      <t xml:space="preserve"> (choose from this dropdown  ==&gt; )</t>
    </r>
  </si>
  <si>
    <t>Top N</t>
  </si>
  <si>
    <t>(Note: Typical Top N value would ranges from 1 to 100)</t>
  </si>
  <si>
    <t>RUM Collector Configuration</t>
  </si>
  <si>
    <t>CPU</t>
  </si>
  <si>
    <t>Ghz</t>
  </si>
  <si>
    <t>Heap</t>
  </si>
  <si>
    <t>MB</t>
  </si>
  <si>
    <t>Memory (RAM) Required</t>
  </si>
  <si>
    <t>DiskSpace</t>
  </si>
  <si>
    <t>GB</t>
  </si>
  <si>
    <t>Bandwidth</t>
  </si>
  <si>
    <t>Mbits/Sec</t>
  </si>
  <si>
    <t>RUM Agent Configuration</t>
  </si>
  <si>
    <t>eG Database Byte Size</t>
  </si>
  <si>
    <t>Enter 1 - for single byte, 2 for double byte</t>
  </si>
  <si>
    <t>Manager's Database configuration</t>
  </si>
  <si>
    <t>Retention Period</t>
  </si>
  <si>
    <t xml:space="preserve">      Measurement Data</t>
  </si>
  <si>
    <t xml:space="preserve">      Hourly Trend Data</t>
  </si>
  <si>
    <t xml:space="preserve">      Daily Trend Data</t>
  </si>
  <si>
    <t xml:space="preserve">      Monthly Trend Data</t>
  </si>
  <si>
    <t xml:space="preserve">      Details Diagnosis</t>
  </si>
  <si>
    <t>Total Disk Space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</si>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</sst>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0" borderId="5" xfId="0" applyFont="1" applyBorder="1" applyProtection="1"/>
    <xf numFmtId="0" fontId="8" fillId="0" borderId="5" xfId="0" applyFont="1" applyBorder="1" applyAlignment="1" applyProtection="1">
      <alignment wrapText="1"/>
    </xf>
    <xf numFmtId="0" fontId="0" fillId="0" borderId="0" xfId="0" applyProtection="1"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5" xfId="0" applyFill="1" applyBorder="1" applyProtection="1"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/>
    <xf numFmtId="0" fontId="0" fillId="0" borderId="5" xfId="0" applyBorder="1" applyAlignment="1" applyProtection="1">
      <alignment wrapText="1"/>
    </xf>
    <xf numFmtId="0" fontId="9" fillId="0" borderId="5" xfId="0" applyFont="1" applyBorder="1" applyProtection="1">
      <protection locked="0"/>
    </xf>
    <xf numFmtId="0" fontId="9" fillId="0" borderId="5" xfId="0" applyFont="1" applyBorder="1" applyProtection="1"/>
    <xf numFmtId="0" fontId="4" fillId="0" borderId="5" xfId="0" applyFont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F36"/>
  <sheetViews>
    <sheetView tabSelected="1" workbookViewId="0">
      <selection activeCell="D27" sqref="D27"/>
    </sheetView>
  </sheetViews>
  <sheetFormatPr defaultRowHeight="15"/>
  <cols>
    <col min="1" max="1" width="9.140625" style="3"/>
    <col min="2" max="2" width="57.5703125" style="3" customWidth="1"/>
    <col min="3" max="3" width="22.5703125" style="3" customWidth="1"/>
    <col min="4" max="4" width="29.85546875" style="3" customWidth="1"/>
    <col min="5" max="5" width="22.7109375" style="3" customWidth="1"/>
    <col min="6" max="6" width="20.7109375" style="3" customWidth="1"/>
    <col min="7" max="16384" width="9.140625" style="3"/>
  </cols>
  <sheetData>
    <row r="1" spans="2:6">
      <c r="B1" s="22" t="s">
        <v>0</v>
      </c>
      <c r="C1" s="23"/>
      <c r="D1" s="23"/>
      <c r="E1" s="23"/>
      <c r="F1" s="23"/>
    </row>
    <row r="2" spans="2:6">
      <c r="B2" s="24"/>
      <c r="C2" s="25"/>
      <c r="D2" s="25"/>
      <c r="E2" s="25"/>
      <c r="F2" s="25"/>
    </row>
    <row r="3" spans="2:6">
      <c r="B3" s="26" t="s">
        <v>1</v>
      </c>
      <c r="C3" s="26"/>
      <c r="D3" s="26"/>
      <c r="E3" s="4" t="s">
        <v>2</v>
      </c>
      <c r="F3" s="4" t="s">
        <v>3</v>
      </c>
    </row>
    <row r="4" spans="2:6">
      <c r="B4" s="27" t="s">
        <v>4</v>
      </c>
      <c r="C4" s="27"/>
      <c r="D4" s="27"/>
      <c r="E4" s="5">
        <v>1</v>
      </c>
      <c r="F4" s="2" t="s">
        <v>5</v>
      </c>
    </row>
    <row r="5" spans="2:6">
      <c r="B5" s="27" t="s">
        <v>6</v>
      </c>
      <c r="C5" s="27"/>
      <c r="D5" s="27"/>
      <c r="E5" s="5">
        <v>2000000</v>
      </c>
      <c r="F5" s="2" t="s">
        <v>5</v>
      </c>
    </row>
    <row r="6" spans="2:6" ht="30">
      <c r="B6" s="18" t="s">
        <v>7</v>
      </c>
      <c r="C6" s="6" t="s">
        <v>8</v>
      </c>
      <c r="D6" s="1" t="str">
        <f>IF(C6="All","Number of DD Lines", "")</f>
        <v/>
      </c>
      <c r="E6" s="2" t="str">
        <f>IF(D6="Number of DD Lines",E5,"")</f>
        <v/>
      </c>
      <c r="F6" s="2" t="str">
        <f>IF(D6="Number of DD Lines","Number","")</f>
        <v/>
      </c>
    </row>
    <row r="7" spans="2:6">
      <c r="B7" s="7"/>
      <c r="C7" s="7"/>
      <c r="D7" s="18" t="str">
        <f>IF(C6="All","","Enter Top N here ==&gt;")</f>
        <v>Enter Top N here ==&gt;</v>
      </c>
      <c r="E7" s="8">
        <v>100</v>
      </c>
      <c r="F7" s="2" t="str">
        <f>IF(D7&lt;&gt;"","Number", "")</f>
        <v>Number</v>
      </c>
    </row>
    <row r="8" spans="2:6">
      <c r="D8" s="21" t="s">
        <v>9</v>
      </c>
      <c r="E8" s="21"/>
      <c r="F8" s="21"/>
    </row>
    <row r="9" spans="2:6" ht="15.75" thickBot="1">
      <c r="D9" s="9"/>
      <c r="E9" s="9"/>
      <c r="F9" s="9"/>
    </row>
    <row r="10" spans="2:6" ht="15.75">
      <c r="B10" s="10" t="s">
        <v>10</v>
      </c>
      <c r="C10" s="11"/>
      <c r="D10" s="11" t="s">
        <v>2</v>
      </c>
      <c r="E10" s="11" t="s">
        <v>3</v>
      </c>
    </row>
    <row r="11" spans="2:6">
      <c r="B11" s="17" t="s">
        <v>11</v>
      </c>
      <c r="C11" s="5"/>
      <c r="D11" s="1">
        <f>MIN(50,MAX(4,(E5*0.00000052)))</f>
        <v>4</v>
      </c>
      <c r="E11" s="1" t="s">
        <v>12</v>
      </c>
    </row>
    <row r="12" spans="2:6">
      <c r="B12" s="17" t="s">
        <v>13</v>
      </c>
      <c r="C12" s="5"/>
      <c r="D12" s="1">
        <f>ROUNDUP(MIN(6144,MAX(512,256+(E5 * 0.0002)+100))/512, 0)*512</f>
        <v>1024</v>
      </c>
      <c r="E12" s="1" t="s">
        <v>14</v>
      </c>
    </row>
    <row r="13" spans="2:6">
      <c r="B13" s="17" t="s">
        <v>15</v>
      </c>
      <c r="C13" s="5"/>
      <c r="D13" s="1">
        <f>ROUNDUP(MAX(4096,(D12*2))/1024,0)*1024</f>
        <v>4096</v>
      </c>
      <c r="E13" s="1" t="s">
        <v>14</v>
      </c>
    </row>
    <row r="14" spans="2:6">
      <c r="B14" s="17" t="s">
        <v>16</v>
      </c>
      <c r="C14" s="5"/>
      <c r="D14" s="1">
        <f>ROUNDUP(1+((E5*0.002)/1024),1)</f>
        <v>5</v>
      </c>
      <c r="E14" s="1" t="s">
        <v>17</v>
      </c>
      <c r="F14" s="12"/>
    </row>
    <row r="15" spans="2:6">
      <c r="B15" s="17" t="s">
        <v>18</v>
      </c>
      <c r="C15" s="5"/>
      <c r="D15" s="1">
        <f>MIN(5,MAX(1,ROUNDUP((E5*0.000000008),2)))</f>
        <v>1</v>
      </c>
      <c r="E15" s="1" t="s">
        <v>19</v>
      </c>
      <c r="F15" s="12"/>
    </row>
    <row r="16" spans="2:6">
      <c r="B16" s="13"/>
      <c r="C16" s="5"/>
      <c r="D16" s="5"/>
      <c r="E16" s="5"/>
      <c r="F16" s="12"/>
    </row>
    <row r="17" spans="2:6">
      <c r="F17" s="12"/>
    </row>
    <row r="18" spans="2:6" ht="15.75">
      <c r="B18" s="14" t="s">
        <v>20</v>
      </c>
      <c r="C18" s="14"/>
      <c r="D18" s="14" t="s">
        <v>2</v>
      </c>
      <c r="E18" s="14" t="s">
        <v>3</v>
      </c>
    </row>
    <row r="19" spans="2:6">
      <c r="B19" s="17" t="s">
        <v>11</v>
      </c>
      <c r="C19" s="5"/>
      <c r="D19" s="1">
        <f>MIN(50,MAX(4,(E5*0.0000012)))</f>
        <v>4</v>
      </c>
      <c r="E19" s="1" t="s">
        <v>12</v>
      </c>
    </row>
    <row r="20" spans="2:6">
      <c r="B20" s="17" t="s">
        <v>13</v>
      </c>
      <c r="C20" s="5"/>
      <c r="D20" s="1">
        <f>ROUNDUP(MIN(6144,MAX(512,512+(E5 * 0.0005)))/512, 0)*512</f>
        <v>1536</v>
      </c>
      <c r="E20" s="1" t="s">
        <v>14</v>
      </c>
    </row>
    <row r="21" spans="2:6">
      <c r="B21" s="17" t="s">
        <v>15</v>
      </c>
      <c r="C21" s="5"/>
      <c r="D21" s="1">
        <f>ROUNDUP(MAX(4096,D20*2)/1024,0)*1024</f>
        <v>4096</v>
      </c>
      <c r="E21" s="1" t="s">
        <v>14</v>
      </c>
    </row>
    <row r="22" spans="2:6">
      <c r="B22" s="17" t="s">
        <v>16</v>
      </c>
      <c r="C22" s="5"/>
      <c r="D22" s="1">
        <f>ROUNDUP(1+((E5*0.001)/1024),1)</f>
        <v>3</v>
      </c>
      <c r="E22" s="1" t="s">
        <v>17</v>
      </c>
    </row>
    <row r="23" spans="2:6">
      <c r="B23" s="17" t="s">
        <v>18</v>
      </c>
      <c r="C23" s="5"/>
      <c r="D23" s="1">
        <f>MIN(5,MAX(1,ROUNDUP((E5*0.000000016),2)))</f>
        <v>1</v>
      </c>
      <c r="E23" s="1" t="s">
        <v>19</v>
      </c>
    </row>
    <row r="24" spans="2:6">
      <c r="B24" s="13"/>
      <c r="C24" s="5"/>
      <c r="D24" s="5"/>
      <c r="E24" s="5"/>
    </row>
    <row r="25" spans="2:6">
      <c r="B25" s="15"/>
      <c r="C25" s="16"/>
      <c r="D25" s="16"/>
      <c r="E25" s="16"/>
    </row>
    <row r="26" spans="2:6" ht="30">
      <c r="B26" s="14" t="s">
        <v>21</v>
      </c>
      <c r="C26" s="14"/>
      <c r="D26" s="4">
        <v>1</v>
      </c>
      <c r="E26" s="2" t="s">
        <v>22</v>
      </c>
    </row>
    <row r="27" spans="2:6">
      <c r="B27" s="15"/>
      <c r="C27" s="16"/>
      <c r="D27" s="16"/>
      <c r="E27" s="16"/>
    </row>
    <row r="28" spans="2:6">
      <c r="B28" s="15"/>
      <c r="C28" s="16"/>
      <c r="D28" s="16"/>
      <c r="E28" s="16"/>
    </row>
    <row r="29" spans="2:6" ht="15.75">
      <c r="B29" s="14" t="s">
        <v>23</v>
      </c>
      <c r="C29" s="14" t="s">
        <v>24</v>
      </c>
      <c r="D29" s="14" t="s">
        <v>2</v>
      </c>
      <c r="E29" s="14" t="s">
        <v>3</v>
      </c>
    </row>
    <row r="30" spans="2:6">
      <c r="B30" s="17" t="s">
        <v>16</v>
      </c>
      <c r="C30" s="5"/>
      <c r="D30" s="5"/>
      <c r="E30" s="5"/>
    </row>
    <row r="31" spans="2:6">
      <c r="B31" s="17" t="s">
        <v>25</v>
      </c>
      <c r="C31" s="5">
        <v>42</v>
      </c>
      <c r="D31" s="1">
        <f>E4*C31/30*D26</f>
        <v>1.4</v>
      </c>
      <c r="E31" s="1" t="s">
        <v>17</v>
      </c>
    </row>
    <row r="32" spans="2:6">
      <c r="B32" s="17" t="s">
        <v>26</v>
      </c>
      <c r="C32" s="5">
        <v>84</v>
      </c>
      <c r="D32" s="1">
        <f>ROUNDUP(D31/6*C32/C31,2)</f>
        <v>0.47000000000000003</v>
      </c>
      <c r="E32" s="1" t="s">
        <v>17</v>
      </c>
    </row>
    <row r="33" spans="2:5">
      <c r="B33" s="17" t="s">
        <v>27</v>
      </c>
      <c r="C33" s="5">
        <v>126</v>
      </c>
      <c r="D33" s="1">
        <f>ROUNDUP(D32/144*C33/C31,2)</f>
        <v>0.01</v>
      </c>
      <c r="E33" s="1" t="s">
        <v>17</v>
      </c>
    </row>
    <row r="34" spans="2:5">
      <c r="B34" s="17" t="s">
        <v>28</v>
      </c>
      <c r="C34" s="5">
        <v>365</v>
      </c>
      <c r="D34" s="1">
        <f>MAX(0.1,D33/4320*C34/C31)</f>
        <v>0.1</v>
      </c>
      <c r="E34" s="1" t="s">
        <v>17</v>
      </c>
    </row>
    <row r="35" spans="2:5">
      <c r="B35" s="17" t="s">
        <v>29</v>
      </c>
      <c r="C35" s="5">
        <v>7</v>
      </c>
      <c r="D35" s="1">
        <f>ROUNDUP((IF(C6="ALL",E6,(E7*3*288))/1000000)*C35*D26,2)</f>
        <v>0.61</v>
      </c>
      <c r="E35" s="1" t="s">
        <v>17</v>
      </c>
    </row>
    <row r="36" spans="2:5">
      <c r="B36" s="20" t="s">
        <v>30</v>
      </c>
      <c r="C36" s="19"/>
      <c r="D36" s="20">
        <f>SUM(D31:D35)</f>
        <v>2.59</v>
      </c>
      <c r="E36" s="20" t="s">
        <v>17</v>
      </c>
    </row>
  </sheetData>
  <sheetProtection algorithmName="SHA-512" hashValue="J595ftzPycG+OtD4f654TooEwJ0sSbPekDV086FYU5exOdV7f2RjjhGqjKOZr5oOQDf0e2FqYrMpn0gr9Wi2Ag==" saltValue="mhcT/O8TKSjKcQtHmCEqBQ==" spinCount="100000" sheet="1" objects="1" scenarios="1"/>
  <mergeCells count="5">
    <mergeCell ref="D8:F8"/>
    <mergeCell ref="B1:F2"/>
    <mergeCell ref="B3:D3"/>
    <mergeCell ref="B4:D4"/>
    <mergeCell ref="B5:D5"/>
  </mergeCells>
  <dataValidations count="3">
    <dataValidation type="list" allowBlank="1" showInputMessage="1" promptTitle="DD Collection Mode" sqref="C6">
      <formula1>DDMode</formula1>
    </dataValidation>
    <dataValidation type="custom" allowBlank="1" showInputMessage="1" showErrorMessage="1" promptTitle="DD Collection Mode" sqref="B7:D7">
      <formula1>#REF!&lt;=10</formula1>
    </dataValidation>
    <dataValidation type="whole" allowBlank="1" showInputMessage="1" showErrorMessage="1" error="Please enter a value between 1 and 100 (both inclusive)" promptTitle="Top N DD per MSMT " prompt="Please enter a value between 1 and 100" sqref="E7">
      <formula1>1</formula1>
      <formula2>100</formula2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1" sqref="D21"/>
    </sheetView>
  </sheetViews>
  <sheetFormatPr defaultRowHeight="15"/>
  <sheetData>
    <row r="1" spans="1:1">
      <c r="A1" t="s">
        <v>31</v>
      </c>
    </row>
    <row r="2" spans="1:1">
      <c r="A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Gokul Anand</dc:creator>
  <cp:keywords/>
  <dc:description/>
  <cp:lastModifiedBy>Arun</cp:lastModifiedBy>
  <cp:revision/>
  <dcterms:created xsi:type="dcterms:W3CDTF">2015-08-19T11:19:31Z</dcterms:created>
  <dcterms:modified xsi:type="dcterms:W3CDTF">2015-08-27T04:47:41Z</dcterms:modified>
</cp:coreProperties>
</file>